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xWindow="0" yWindow="0" windowWidth="20520" windowHeight="9780"/>
  </bookViews>
  <sheets>
    <sheet name="Example 6.8" sheetId="2" r:id="rId1"/>
  </sheets>
  <definedNames>
    <definedName name="Attribute1">'Example 6.8'!$C$31:$C$37</definedName>
    <definedName name="Attribute2">'Example 6.8'!$D$31:$D$37</definedName>
    <definedName name="Cluster">'Example 6.8'!$G$31:$G$37</definedName>
    <definedName name="Distance">'Example 6.8'!$H$31:$H$37</definedName>
    <definedName name="NumberOfElements">'Example 6.8'!$L$34</definedName>
    <definedName name="param_extinc" localSheetId="0" hidden="1">0.5</definedName>
    <definedName name="param_iisbnd" localSheetId="0" hidden="1">0</definedName>
    <definedName name="param_nsfeas" localSheetId="0" hidden="1">0</definedName>
    <definedName name="solver_adj" localSheetId="0" hidden="1">'Example 6.8'!$G$31:$G$37</definedName>
    <definedName name="solver_adj_ob" localSheetId="0" hidden="1">1</definedName>
    <definedName name="solver_bigm" localSheetId="0" hidden="1">1000000</definedName>
    <definedName name="solver_bnd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"Cover constraints"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dia" localSheetId="0" hidden="1">5</definedName>
    <definedName name="solver_dimcalc" localSheetId="0" hidden="1">0</definedName>
    <definedName name="solver_disp" hidden="1">0</definedName>
    <definedName name="solver_drv" localSheetId="0" hidden="1">2</definedName>
    <definedName name="solver_eng" localSheetId="0" hidden="1">3</definedName>
    <definedName name="solver_est" localSheetId="0" hidden="1">1</definedName>
    <definedName name="solver_eval" hidden="1">0</definedName>
    <definedName name="solver_fns" localSheetId="0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rs" localSheetId="0" hidden="1">0</definedName>
    <definedName name="solver_ism" localSheetId="0" hidden="1">0</definedName>
    <definedName name="solver_itr" localSheetId="0" hidden="1">2147483647</definedName>
    <definedName name="solver_lcens" hidden="1">-1E+30</definedName>
    <definedName name="solver_lcut" hidden="1">-1E+30</definedName>
    <definedName name="solver_legacy" localSheetId="0" hidden="1">1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1" localSheetId="0" hidden="1">'Example 6.8'!$G$31:$G$37</definedName>
    <definedName name="solver_lhs2" localSheetId="0" hidden="1">'Example 6.8'!$G$31:$G$37</definedName>
    <definedName name="solver_lhs3" localSheetId="0" hidden="1">'Example 6.8'!$G$31:$G$37</definedName>
    <definedName name="solver_lhs4" localSheetId="0" hidden="1">'Example 6.8'!$G$31:$G$37</definedName>
    <definedName name="solver_lin" localSheetId="0" hidden="1">2</definedName>
    <definedName name="solver_loc" localSheetId="0" hidden="1">4</definedName>
    <definedName name="solver_log" localSheetId="0" hidden="1">1</definedName>
    <definedName name="solver_mda" localSheetId="0" hidden="1">4</definedName>
    <definedName name="solver_mdlsearch" localSheetId="0" hidden="1">1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</definedName>
    <definedName name="solver_num" localSheetId="0" hidden="1">2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'Example 6.8'!$L$36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co1" localSheetId="0" hidden="1">0</definedName>
    <definedName name="solver_reco2" localSheetId="0" hidden="1">0</definedName>
    <definedName name="solver_reco3" localSheetId="0" hidden="1">0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p" localSheetId="0" hidden="1">0</definedName>
    <definedName name="solver_rgen" hidden="1">1</definedName>
    <definedName name="solver_rhs1" localSheetId="0" hidden="1">NumberOfElements</definedName>
    <definedName name="solver_rhs2" localSheetId="0" hidden="1">1</definedName>
    <definedName name="solver_rhs3" localSheetId="0" hidden="1">1</definedName>
    <definedName name="solver_rhs4" localSheetId="0" hidden="1">1</definedName>
    <definedName name="solver_rlx" localSheetId="0" hidden="1">2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v" localSheetId="0" hidden="1">1</definedName>
    <definedName name="solver_scl" localSheetId="0" hidden="1">2</definedName>
    <definedName name="solver_seed" hidden="1">0</definedName>
    <definedName name="solver_sel" localSheetId="0" hidden="1">1</definedName>
    <definedName name="solver_sho" localSheetId="0" hidden="1">2</definedName>
    <definedName name="solver_slv" localSheetId="0" hidden="1">0</definedName>
    <definedName name="solver_slvu" localSheetId="0" hidden="1">0</definedName>
    <definedName name="solver_spid" localSheetId="0" hidden="1">" "</definedName>
    <definedName name="solver_srvr" localSheetId="0" hidden="1">" "</definedName>
    <definedName name="solver_ssz" localSheetId="0" hidden="1">0</definedName>
    <definedName name="solver_strm" hidden="1">0</definedName>
    <definedName name="solver_tim" localSheetId="0" hidden="1">2147483647</definedName>
    <definedName name="solver_tol" localSheetId="0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urs" localSheetId="0" hidden="1">0</definedName>
    <definedName name="solver_userid" localSheetId="0" hidden="1">126250</definedName>
    <definedName name="solver_val" localSheetId="0" hidden="1">0</definedName>
    <definedName name="solver_var" localSheetId="0" hidden="1">" "</definedName>
    <definedName name="solver_ver" localSheetId="0" hidden="1">3</definedName>
    <definedName name="solver_vir" localSheetId="0" hidden="1">1</definedName>
    <definedName name="solver_vol" localSheetId="0" hidden="1">0</definedName>
    <definedName name="solver_vst" localSheetId="0" hidden="1">0</definedName>
    <definedName name="TotalDistance">'Example 6.8'!$L$36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  <c r="F33" i="2"/>
  <c r="F34" i="2"/>
  <c r="F35" i="2"/>
  <c r="F36" i="2"/>
  <c r="F37" i="2"/>
  <c r="F31" i="2"/>
  <c r="E32" i="2"/>
  <c r="E33" i="2"/>
  <c r="E34" i="2"/>
  <c r="E35" i="2"/>
  <c r="E36" i="2"/>
  <c r="E37" i="2"/>
  <c r="E31" i="2"/>
  <c r="K31" i="2"/>
  <c r="L31" i="2"/>
  <c r="K32" i="2"/>
  <c r="L32" i="2"/>
  <c r="C19" i="2"/>
  <c r="L23" i="2"/>
  <c r="L24" i="2"/>
  <c r="G20" i="2"/>
  <c r="H20" i="2"/>
  <c r="I20" i="2"/>
  <c r="J20" i="2"/>
  <c r="K20" i="2"/>
  <c r="L20" i="2"/>
  <c r="G21" i="2"/>
  <c r="H21" i="2"/>
  <c r="I21" i="2"/>
  <c r="J21" i="2"/>
  <c r="K21" i="2"/>
  <c r="L21" i="2"/>
  <c r="G22" i="2"/>
  <c r="O22" i="2" s="1"/>
  <c r="H22" i="2"/>
  <c r="I22" i="2"/>
  <c r="J22" i="2"/>
  <c r="K22" i="2"/>
  <c r="L22" i="2"/>
  <c r="G23" i="2"/>
  <c r="H23" i="2"/>
  <c r="I23" i="2"/>
  <c r="J23" i="2"/>
  <c r="K23" i="2"/>
  <c r="G24" i="2"/>
  <c r="H24" i="2"/>
  <c r="I24" i="2"/>
  <c r="J24" i="2"/>
  <c r="K24" i="2"/>
  <c r="G19" i="2"/>
  <c r="O19" i="2" s="1"/>
  <c r="L19" i="2"/>
  <c r="K19" i="2"/>
  <c r="J19" i="2"/>
  <c r="I19" i="2"/>
  <c r="H19" i="2"/>
  <c r="C20" i="2"/>
  <c r="C21" i="2"/>
  <c r="C22" i="2"/>
  <c r="R20" i="2" s="1"/>
  <c r="C23" i="2"/>
  <c r="S20" i="2" s="1"/>
  <c r="C24" i="2"/>
  <c r="D13" i="2"/>
  <c r="C13" i="2"/>
  <c r="E7" i="2" l="1"/>
  <c r="O21" i="2"/>
  <c r="Q23" i="2"/>
  <c r="P22" i="2"/>
  <c r="T21" i="2"/>
  <c r="Q24" i="2"/>
  <c r="P24" i="2"/>
  <c r="P23" i="2"/>
  <c r="O23" i="2"/>
  <c r="Q20" i="2"/>
  <c r="P20" i="2"/>
  <c r="T19" i="2"/>
  <c r="S21" i="2"/>
  <c r="S19" i="2"/>
  <c r="R21" i="2"/>
  <c r="R19" i="2"/>
  <c r="O24" i="2"/>
  <c r="S22" i="2"/>
  <c r="Q21" i="2"/>
  <c r="O20" i="2"/>
  <c r="Q19" i="2"/>
  <c r="T23" i="2"/>
  <c r="R22" i="2"/>
  <c r="P21" i="2"/>
  <c r="T22" i="2"/>
  <c r="P19" i="2"/>
  <c r="S23" i="2"/>
  <c r="Q22" i="2"/>
  <c r="T24" i="2"/>
  <c r="R23" i="2"/>
  <c r="T20" i="2"/>
  <c r="S24" i="2"/>
  <c r="R24" i="2"/>
  <c r="E11" i="2"/>
  <c r="E6" i="2"/>
  <c r="E12" i="2"/>
  <c r="E10" i="2"/>
  <c r="E9" i="2"/>
  <c r="E8" i="2"/>
  <c r="L35" i="2"/>
  <c r="L34" i="2"/>
  <c r="D19" i="2" l="1"/>
  <c r="D23" i="2"/>
  <c r="D21" i="2"/>
  <c r="D20" i="2"/>
  <c r="D22" i="2"/>
  <c r="D24" i="2"/>
  <c r="H31" i="2"/>
  <c r="H36" i="2"/>
  <c r="H32" i="2"/>
  <c r="H33" i="2"/>
  <c r="H37" i="2"/>
  <c r="H35" i="2"/>
  <c r="H34" i="2"/>
  <c r="L36" i="2" l="1"/>
</calcChain>
</file>

<file path=xl/sharedStrings.xml><?xml version="1.0" encoding="utf-8"?>
<sst xmlns="http://schemas.openxmlformats.org/spreadsheetml/2006/main" count="32" uniqueCount="23">
  <si>
    <t>Element</t>
  </si>
  <si>
    <t>Attribute 1</t>
  </si>
  <si>
    <t>Attribute 2</t>
  </si>
  <si>
    <t>Cluster</t>
  </si>
  <si>
    <t>Cluster coordinates</t>
  </si>
  <si>
    <t>Distance</t>
  </si>
  <si>
    <t>Total distance</t>
  </si>
  <si>
    <t>Number of Elements</t>
  </si>
  <si>
    <t>Number of Clusters</t>
  </si>
  <si>
    <t>Example 6.9: Kaufman Heuristic</t>
  </si>
  <si>
    <t>Step 1: Calculate overall centroid and find the closest element</t>
  </si>
  <si>
    <t>Centroid</t>
  </si>
  <si>
    <t>&lt;- Minimum</t>
  </si>
  <si>
    <t>Step 2: Calculate greedy function values for all elements except #3</t>
  </si>
  <si>
    <t>D</t>
  </si>
  <si>
    <t>g</t>
  </si>
  <si>
    <t>Distance from element i to all other elements that are not centorids</t>
  </si>
  <si>
    <t>Contribution to greedy function</t>
  </si>
  <si>
    <t>Distance to element 3</t>
  </si>
  <si>
    <t>Distance to element 1</t>
  </si>
  <si>
    <t>Distance to cluster centroid</t>
  </si>
  <si>
    <t>Elements 1 and 2 have the maximum value of g. We choose element 1 to represent the second cluster.</t>
  </si>
  <si>
    <t>Step 3: Assign elements to clusters by minimum distance.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</si>
</sst>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Border="1"/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0" fillId="0" borderId="0" xfId="0" applyNumberFormat="1" applyFill="1" applyBorder="1"/>
    <xf numFmtId="165" fontId="0" fillId="0" borderId="8" xfId="0" applyNumberFormat="1" applyFill="1" applyBorder="1" applyAlignment="1">
      <alignment horizontal="center"/>
    </xf>
    <xf numFmtId="165" fontId="0" fillId="0" borderId="9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5" fontId="0" fillId="0" borderId="8" xfId="0" applyNumberFormat="1" applyFill="1" applyBorder="1"/>
    <xf numFmtId="0" fontId="0" fillId="0" borderId="2" xfId="0" applyFill="1" applyBorder="1" applyAlignment="1">
      <alignment horizontal="center"/>
    </xf>
    <xf numFmtId="165" fontId="0" fillId="0" borderId="3" xfId="0" applyNumberFormat="1" applyFill="1" applyBorder="1"/>
    <xf numFmtId="165" fontId="0" fillId="0" borderId="9" xfId="0" applyNumberFormat="1" applyFill="1" applyBorder="1"/>
    <xf numFmtId="0" fontId="0" fillId="2" borderId="5" xfId="0" applyFont="1" applyFill="1" applyBorder="1" applyAlignment="1">
      <alignment horizontal="center"/>
    </xf>
    <xf numFmtId="0" fontId="0" fillId="0" borderId="0" xfId="0" applyAlignment="1">
      <alignment horizontal="right"/>
    </xf>
    <xf numFmtId="165" fontId="0" fillId="4" borderId="1" xfId="0" applyNumberFormat="1" applyFill="1" applyBorder="1"/>
    <xf numFmtId="2" fontId="0" fillId="0" borderId="0" xfId="0" applyNumberFormat="1"/>
    <xf numFmtId="165" fontId="0" fillId="5" borderId="10" xfId="0" applyNumberFormat="1" applyFill="1" applyBorder="1" applyAlignment="1">
      <alignment horizontal="center"/>
    </xf>
    <xf numFmtId="0" fontId="0" fillId="0" borderId="11" xfId="0" applyBorder="1"/>
    <xf numFmtId="165" fontId="0" fillId="0" borderId="8" xfId="0" applyNumberFormat="1" applyBorder="1"/>
    <xf numFmtId="0" fontId="2" fillId="0" borderId="0" xfId="0" applyFont="1"/>
    <xf numFmtId="0" fontId="0" fillId="2" borderId="4" xfId="0" applyFill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0" xfId="0" applyNumberFormat="1" applyBorder="1"/>
    <xf numFmtId="2" fontId="0" fillId="0" borderId="8" xfId="0" applyNumberFormat="1" applyBorder="1"/>
    <xf numFmtId="2" fontId="0" fillId="0" borderId="3" xfId="0" applyNumberFormat="1" applyBorder="1"/>
    <xf numFmtId="2" fontId="0" fillId="0" borderId="9" xfId="0" applyNumberFormat="1" applyBorder="1"/>
    <xf numFmtId="0" fontId="0" fillId="2" borderId="6" xfId="0" applyFill="1" applyBorder="1" applyAlignment="1">
      <alignment horizontal="right"/>
    </xf>
    <xf numFmtId="2" fontId="0" fillId="0" borderId="3" xfId="0" applyNumberFormat="1" applyBorder="1" applyAlignment="1">
      <alignment horizontal="right"/>
    </xf>
    <xf numFmtId="165" fontId="0" fillId="0" borderId="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2" fontId="0" fillId="0" borderId="8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0" fontId="0" fillId="2" borderId="5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38"/>
  <sheetViews>
    <sheetView showGridLines="0" tabSelected="1" workbookViewId="0">
      <selection activeCell="O36" sqref="O36"/>
    </sheetView>
  </sheetViews>
  <sheetFormatPr defaultRowHeight="15" x14ac:dyDescent="0.25"/>
  <cols>
    <col min="1" max="1" width="2.7109375" customWidth="1"/>
    <col min="3" max="4" width="11" customWidth="1"/>
    <col min="5" max="6" width="10.7109375" customWidth="1"/>
    <col min="8" max="8" width="10.42578125" customWidth="1"/>
    <col min="9" max="10" width="10.85546875" customWidth="1"/>
    <col min="11" max="12" width="10.140625" customWidth="1"/>
  </cols>
  <sheetData>
    <row r="1" spans="1:6" x14ac:dyDescent="0.25">
      <c r="A1" s="1" t="s">
        <v>9</v>
      </c>
    </row>
    <row r="2" spans="1:6" x14ac:dyDescent="0.25">
      <c r="A2" s="1"/>
    </row>
    <row r="3" spans="1:6" x14ac:dyDescent="0.25">
      <c r="A3" s="1"/>
      <c r="B3" t="s">
        <v>10</v>
      </c>
    </row>
    <row r="4" spans="1:6" x14ac:dyDescent="0.25">
      <c r="A4" s="1"/>
      <c r="B4" s="1"/>
    </row>
    <row r="5" spans="1:6" ht="15.75" thickBot="1" x14ac:dyDescent="0.3">
      <c r="A5" s="1"/>
      <c r="B5" s="3" t="s">
        <v>0</v>
      </c>
      <c r="C5" s="4" t="s">
        <v>1</v>
      </c>
      <c r="D5" s="4" t="s">
        <v>2</v>
      </c>
      <c r="E5" s="5" t="s">
        <v>5</v>
      </c>
    </row>
    <row r="6" spans="1:6" x14ac:dyDescent="0.25">
      <c r="A6" s="1"/>
      <c r="B6" s="6">
        <v>1</v>
      </c>
      <c r="C6" s="14">
        <v>1</v>
      </c>
      <c r="D6" s="14">
        <v>1</v>
      </c>
      <c r="E6" s="30">
        <f>SUMXMY2(C6:D6,$C$13:$D$13)</f>
        <v>14.02551020408163</v>
      </c>
    </row>
    <row r="7" spans="1:6" x14ac:dyDescent="0.25">
      <c r="A7" s="1"/>
      <c r="B7" s="6">
        <v>2</v>
      </c>
      <c r="C7" s="14">
        <v>1.5</v>
      </c>
      <c r="D7" s="14">
        <v>2</v>
      </c>
      <c r="E7" s="30">
        <f t="shared" ref="E7:E12" si="0">SUMXMY2(C7:D7,$C$13:$D$13)</f>
        <v>6.9897959183673457</v>
      </c>
    </row>
    <row r="8" spans="1:6" x14ac:dyDescent="0.25">
      <c r="A8" s="1"/>
      <c r="B8" s="6">
        <v>3</v>
      </c>
      <c r="C8" s="14">
        <v>3</v>
      </c>
      <c r="D8" s="14">
        <v>4</v>
      </c>
      <c r="E8" s="30">
        <f t="shared" si="0"/>
        <v>2.5510204081632598E-2</v>
      </c>
      <c r="F8" s="31" t="s">
        <v>12</v>
      </c>
    </row>
    <row r="9" spans="1:6" x14ac:dyDescent="0.25">
      <c r="A9" s="1"/>
      <c r="B9" s="6">
        <v>4</v>
      </c>
      <c r="C9" s="14">
        <v>5</v>
      </c>
      <c r="D9" s="14">
        <v>7</v>
      </c>
      <c r="E9" s="30">
        <f t="shared" si="0"/>
        <v>12.025510204081634</v>
      </c>
    </row>
    <row r="10" spans="1:6" x14ac:dyDescent="0.25">
      <c r="A10" s="1"/>
      <c r="B10" s="6">
        <v>5</v>
      </c>
      <c r="C10" s="14">
        <v>3.5</v>
      </c>
      <c r="D10" s="14">
        <v>5</v>
      </c>
      <c r="E10" s="30">
        <f t="shared" si="0"/>
        <v>0.98979591836734748</v>
      </c>
    </row>
    <row r="11" spans="1:6" x14ac:dyDescent="0.25">
      <c r="A11" s="1"/>
      <c r="B11" s="6">
        <v>6</v>
      </c>
      <c r="C11" s="14">
        <v>4.5</v>
      </c>
      <c r="D11" s="14">
        <v>5</v>
      </c>
      <c r="E11" s="30">
        <f t="shared" si="0"/>
        <v>2.7040816326530619</v>
      </c>
    </row>
    <row r="12" spans="1:6" x14ac:dyDescent="0.25">
      <c r="A12" s="1"/>
      <c r="B12" s="7">
        <v>7</v>
      </c>
      <c r="C12" s="15">
        <v>3.5</v>
      </c>
      <c r="D12" s="15">
        <v>4.5</v>
      </c>
      <c r="E12" s="30">
        <f t="shared" si="0"/>
        <v>0.31122448979591866</v>
      </c>
    </row>
    <row r="13" spans="1:6" x14ac:dyDescent="0.25">
      <c r="A13" s="1"/>
      <c r="B13" t="s">
        <v>11</v>
      </c>
      <c r="C13" s="28">
        <f>AVERAGE(C6:C12)</f>
        <v>3.1428571428571428</v>
      </c>
      <c r="D13" s="28">
        <f>AVERAGE(D6:D12)</f>
        <v>4.0714285714285712</v>
      </c>
      <c r="E13" s="29"/>
    </row>
    <row r="14" spans="1:6" x14ac:dyDescent="0.25">
      <c r="A14" s="1"/>
    </row>
    <row r="15" spans="1:6" x14ac:dyDescent="0.25">
      <c r="A15" s="1"/>
      <c r="B15" t="s">
        <v>13</v>
      </c>
    </row>
    <row r="16" spans="1:6" x14ac:dyDescent="0.25">
      <c r="A16" s="1"/>
    </row>
    <row r="17" spans="1:20" x14ac:dyDescent="0.25">
      <c r="A17" s="1"/>
      <c r="F17" t="s">
        <v>16</v>
      </c>
      <c r="N17" t="s">
        <v>17</v>
      </c>
    </row>
    <row r="18" spans="1:20" ht="15.75" thickBot="1" x14ac:dyDescent="0.3">
      <c r="A18" s="1"/>
      <c r="B18" s="3" t="s">
        <v>0</v>
      </c>
      <c r="C18" s="32" t="s">
        <v>14</v>
      </c>
      <c r="D18" s="38" t="s">
        <v>15</v>
      </c>
      <c r="F18" s="3" t="s">
        <v>0</v>
      </c>
      <c r="G18" s="32">
        <v>1</v>
      </c>
      <c r="H18" s="32">
        <v>2</v>
      </c>
      <c r="I18" s="32">
        <v>4</v>
      </c>
      <c r="J18" s="32">
        <v>5</v>
      </c>
      <c r="K18" s="32">
        <v>6</v>
      </c>
      <c r="L18" s="38">
        <v>7</v>
      </c>
      <c r="N18" s="3" t="s">
        <v>0</v>
      </c>
      <c r="O18" s="32">
        <v>1</v>
      </c>
      <c r="P18" s="32">
        <v>2</v>
      </c>
      <c r="Q18" s="32">
        <v>4</v>
      </c>
      <c r="R18" s="32">
        <v>5</v>
      </c>
      <c r="S18" s="32">
        <v>6</v>
      </c>
      <c r="T18" s="38">
        <v>7</v>
      </c>
    </row>
    <row r="19" spans="1:20" x14ac:dyDescent="0.25">
      <c r="A19" s="1"/>
      <c r="B19" s="6">
        <v>1</v>
      </c>
      <c r="C19" s="33">
        <f>SUMXMY2($C$8:$D$8,C6:D6)</f>
        <v>13</v>
      </c>
      <c r="D19" s="42">
        <f>SUM(O19:T19)</f>
        <v>18</v>
      </c>
      <c r="F19" s="6">
        <v>1</v>
      </c>
      <c r="G19" s="34">
        <f>SUMXMY2(C6:D6,$C$6:$D$6)</f>
        <v>0</v>
      </c>
      <c r="H19" s="34">
        <f>SUMXMY2($C6:$D6,C$7:D$7)</f>
        <v>1.25</v>
      </c>
      <c r="I19" s="34">
        <f>SUMXMY2(C6:D6,C$9:D$9)</f>
        <v>52</v>
      </c>
      <c r="J19" s="34">
        <f>SUMXMY2(C6:D6,C$10:D$10)</f>
        <v>22.25</v>
      </c>
      <c r="K19" s="34">
        <f>SUMXMY2(C6:D6,$C$11:$D$11)</f>
        <v>28.25</v>
      </c>
      <c r="L19" s="35">
        <f>SUMXMY2(C6:D6,$C$12:$D$12)</f>
        <v>18.5</v>
      </c>
      <c r="N19" s="6">
        <v>1</v>
      </c>
      <c r="O19" s="34">
        <f>MAX(VLOOKUP(O$18,$B$19:$C$24,2)-G19,0)</f>
        <v>13</v>
      </c>
      <c r="P19" s="34">
        <f t="shared" ref="P19:T19" si="1">MAX(VLOOKUP(P$18,$B$19:$C$24,2)-H19,0)</f>
        <v>5</v>
      </c>
      <c r="Q19" s="34">
        <f t="shared" si="1"/>
        <v>0</v>
      </c>
      <c r="R19" s="34">
        <f t="shared" si="1"/>
        <v>0</v>
      </c>
      <c r="S19" s="34">
        <f t="shared" si="1"/>
        <v>0</v>
      </c>
      <c r="T19" s="35">
        <f t="shared" si="1"/>
        <v>0</v>
      </c>
    </row>
    <row r="20" spans="1:20" x14ac:dyDescent="0.25">
      <c r="A20" s="1"/>
      <c r="B20" s="6">
        <v>2</v>
      </c>
      <c r="C20" s="33">
        <f t="shared" ref="C20" si="2">SUMXMY2($C$8:$D$8,C7:D7)</f>
        <v>6.25</v>
      </c>
      <c r="D20" s="42">
        <f t="shared" ref="D20:D24" si="3">SUM(O20:T20)</f>
        <v>18</v>
      </c>
      <c r="F20" s="6">
        <v>2</v>
      </c>
      <c r="G20" s="34">
        <f t="shared" ref="G20" si="4">SUMXMY2(C7:D7,$C$6:$D$6)</f>
        <v>1.25</v>
      </c>
      <c r="H20" s="34">
        <f t="shared" ref="H20" si="5">SUMXMY2($C7:$D7,C$7:D$7)</f>
        <v>0</v>
      </c>
      <c r="I20" s="34">
        <f t="shared" ref="I20" si="6">SUMXMY2(C7:D7,C$9:D$9)</f>
        <v>37.25</v>
      </c>
      <c r="J20" s="34">
        <f t="shared" ref="J20" si="7">SUMXMY2(C7:D7,C$10:D$10)</f>
        <v>13</v>
      </c>
      <c r="K20" s="34">
        <f t="shared" ref="K20" si="8">SUMXMY2(C7:D7,$C$11:$D$11)</f>
        <v>18</v>
      </c>
      <c r="L20" s="35">
        <f t="shared" ref="L20" si="9">SUMXMY2(C7:D7,$C$12:$D$12)</f>
        <v>10.25</v>
      </c>
      <c r="N20" s="6">
        <v>2</v>
      </c>
      <c r="O20" s="34">
        <f t="shared" ref="O20:O24" si="10">MAX(VLOOKUP(O$18,$B$19:$C$24,2)-G20,0)</f>
        <v>11.75</v>
      </c>
      <c r="P20" s="34">
        <f t="shared" ref="P20:P24" si="11">MAX(VLOOKUP(P$18,$B$19:$C$24,2)-H20,0)</f>
        <v>6.25</v>
      </c>
      <c r="Q20" s="34">
        <f t="shared" ref="Q20:Q24" si="12">MAX(VLOOKUP(Q$18,$B$19:$C$24,2)-I20,0)</f>
        <v>0</v>
      </c>
      <c r="R20" s="34">
        <f t="shared" ref="R20:R24" si="13">MAX(VLOOKUP(R$18,$B$19:$C$24,2)-J20,0)</f>
        <v>0</v>
      </c>
      <c r="S20" s="34">
        <f t="shared" ref="S20:S24" si="14">MAX(VLOOKUP(S$18,$B$19:$C$24,2)-K20,0)</f>
        <v>0</v>
      </c>
      <c r="T20" s="35">
        <f t="shared" ref="T20:T24" si="15">MAX(VLOOKUP(T$18,$B$19:$C$24,2)-L20,0)</f>
        <v>0</v>
      </c>
    </row>
    <row r="21" spans="1:20" x14ac:dyDescent="0.25">
      <c r="A21" s="1"/>
      <c r="B21" s="6">
        <v>4</v>
      </c>
      <c r="C21" s="33">
        <f>SUMXMY2($C$8:$D$8,C9:D9)</f>
        <v>13</v>
      </c>
      <c r="D21" s="42">
        <f t="shared" si="3"/>
        <v>13</v>
      </c>
      <c r="F21" s="6">
        <v>4</v>
      </c>
      <c r="G21" s="34">
        <f>SUMXMY2(C9:D9,$C$6:$D$6)</f>
        <v>52</v>
      </c>
      <c r="H21" s="34">
        <f>SUMXMY2($C9:$D9,C$7:D$7)</f>
        <v>37.25</v>
      </c>
      <c r="I21" s="34">
        <f>SUMXMY2(C9:D9,C$9:D$9)</f>
        <v>0</v>
      </c>
      <c r="J21" s="34">
        <f>SUMXMY2(C9:D9,C$10:D$10)</f>
        <v>6.25</v>
      </c>
      <c r="K21" s="34">
        <f>SUMXMY2(C9:D9,$C$11:$D$11)</f>
        <v>4.25</v>
      </c>
      <c r="L21" s="35">
        <f>SUMXMY2(C9:D9,$C$12:$D$12)</f>
        <v>8.5</v>
      </c>
      <c r="M21" s="27"/>
      <c r="N21" s="6">
        <v>4</v>
      </c>
      <c r="O21" s="34">
        <f t="shared" si="10"/>
        <v>0</v>
      </c>
      <c r="P21" s="34">
        <f t="shared" si="11"/>
        <v>0</v>
      </c>
      <c r="Q21" s="34">
        <f t="shared" si="12"/>
        <v>13</v>
      </c>
      <c r="R21" s="34">
        <f t="shared" si="13"/>
        <v>0</v>
      </c>
      <c r="S21" s="34">
        <f t="shared" si="14"/>
        <v>0</v>
      </c>
      <c r="T21" s="35">
        <f t="shared" si="15"/>
        <v>0</v>
      </c>
    </row>
    <row r="22" spans="1:20" x14ac:dyDescent="0.25">
      <c r="A22" s="1"/>
      <c r="B22" s="6">
        <v>5</v>
      </c>
      <c r="C22" s="33">
        <f>SUMXMY2($C$8:$D$8,C10:D10)</f>
        <v>1.25</v>
      </c>
      <c r="D22" s="42">
        <f t="shared" si="3"/>
        <v>10.5</v>
      </c>
      <c r="F22" s="6">
        <v>5</v>
      </c>
      <c r="G22" s="34">
        <f>SUMXMY2(C10:D10,$C$6:$D$6)</f>
        <v>22.25</v>
      </c>
      <c r="H22" s="34">
        <f>SUMXMY2($C10:$D10,C$7:D$7)</f>
        <v>13</v>
      </c>
      <c r="I22" s="34">
        <f>SUMXMY2(C10:D10,C$9:D$9)</f>
        <v>6.25</v>
      </c>
      <c r="J22" s="34">
        <f>SUMXMY2(C10:D10,C$10:D$10)</f>
        <v>0</v>
      </c>
      <c r="K22" s="34">
        <f>SUMXMY2(C10:D10,$C$11:$D$11)</f>
        <v>1</v>
      </c>
      <c r="L22" s="35">
        <f>SUMXMY2(C10:D10,$C$12:$D$12)</f>
        <v>0.25</v>
      </c>
      <c r="N22" s="6">
        <v>5</v>
      </c>
      <c r="O22" s="34">
        <f t="shared" si="10"/>
        <v>0</v>
      </c>
      <c r="P22" s="34">
        <f t="shared" si="11"/>
        <v>0</v>
      </c>
      <c r="Q22" s="34">
        <f t="shared" si="12"/>
        <v>6.75</v>
      </c>
      <c r="R22" s="34">
        <f t="shared" si="13"/>
        <v>1.25</v>
      </c>
      <c r="S22" s="34">
        <f t="shared" si="14"/>
        <v>2.25</v>
      </c>
      <c r="T22" s="35">
        <f t="shared" si="15"/>
        <v>0.25</v>
      </c>
    </row>
    <row r="23" spans="1:20" x14ac:dyDescent="0.25">
      <c r="A23" s="1"/>
      <c r="B23" s="6">
        <v>6</v>
      </c>
      <c r="C23" s="33">
        <f>SUMXMY2($C$8:$D$8,C11:D11)</f>
        <v>3.25</v>
      </c>
      <c r="D23" s="42">
        <f t="shared" si="3"/>
        <v>12.25</v>
      </c>
      <c r="F23" s="6">
        <v>6</v>
      </c>
      <c r="G23" s="34">
        <f>SUMXMY2(C11:D11,$C$6:$D$6)</f>
        <v>28.25</v>
      </c>
      <c r="H23" s="34">
        <f>SUMXMY2($C11:$D11,C$7:D$7)</f>
        <v>18</v>
      </c>
      <c r="I23" s="34">
        <f>SUMXMY2(C11:D11,C$9:D$9)</f>
        <v>4.25</v>
      </c>
      <c r="J23" s="34">
        <f>SUMXMY2(C11:D11,C$10:D$10)</f>
        <v>1</v>
      </c>
      <c r="K23" s="34">
        <f>SUMXMY2(C11:D11,$C$11:$D$11)</f>
        <v>0</v>
      </c>
      <c r="L23" s="35">
        <f>SUMXMY2(C11:D11,$C$12:$D$12)</f>
        <v>1.25</v>
      </c>
      <c r="N23" s="6">
        <v>6</v>
      </c>
      <c r="O23" s="34">
        <f t="shared" si="10"/>
        <v>0</v>
      </c>
      <c r="P23" s="34">
        <f t="shared" si="11"/>
        <v>0</v>
      </c>
      <c r="Q23" s="34">
        <f t="shared" si="12"/>
        <v>8.75</v>
      </c>
      <c r="R23" s="34">
        <f t="shared" si="13"/>
        <v>0.25</v>
      </c>
      <c r="S23" s="34">
        <f t="shared" si="14"/>
        <v>3.25</v>
      </c>
      <c r="T23" s="35">
        <f t="shared" si="15"/>
        <v>0</v>
      </c>
    </row>
    <row r="24" spans="1:20" x14ac:dyDescent="0.25">
      <c r="A24" s="1"/>
      <c r="B24" s="7">
        <v>7</v>
      </c>
      <c r="C24" s="39">
        <f>SUMXMY2($C$8:$D$8,C12:D12)</f>
        <v>0.5</v>
      </c>
      <c r="D24" s="43">
        <f t="shared" si="3"/>
        <v>8</v>
      </c>
      <c r="F24" s="7">
        <v>7</v>
      </c>
      <c r="G24" s="36">
        <f>SUMXMY2(C12:D12,$C$6:$D$6)</f>
        <v>18.5</v>
      </c>
      <c r="H24" s="36">
        <f>SUMXMY2($C12:$D12,C$7:D$7)</f>
        <v>10.25</v>
      </c>
      <c r="I24" s="36">
        <f>SUMXMY2(C12:D12,C$9:D$9)</f>
        <v>8.5</v>
      </c>
      <c r="J24" s="36">
        <f>SUMXMY2(C12:D12,C$10:D$10)</f>
        <v>0.25</v>
      </c>
      <c r="K24" s="36">
        <f>SUMXMY2(C12:D12,$C$11:$D$11)</f>
        <v>1.25</v>
      </c>
      <c r="L24" s="37">
        <f>SUMXMY2(C12:D12,$C$12:$D$12)</f>
        <v>0</v>
      </c>
      <c r="N24" s="7">
        <v>7</v>
      </c>
      <c r="O24" s="36">
        <f t="shared" si="10"/>
        <v>0</v>
      </c>
      <c r="P24" s="36">
        <f t="shared" si="11"/>
        <v>0</v>
      </c>
      <c r="Q24" s="36">
        <f t="shared" si="12"/>
        <v>4.5</v>
      </c>
      <c r="R24" s="36">
        <f t="shared" si="13"/>
        <v>1</v>
      </c>
      <c r="S24" s="36">
        <f t="shared" si="14"/>
        <v>2</v>
      </c>
      <c r="T24" s="37">
        <f t="shared" si="15"/>
        <v>0.5</v>
      </c>
    </row>
    <row r="25" spans="1:20" x14ac:dyDescent="0.25">
      <c r="A25" s="1"/>
      <c r="G25" s="34"/>
      <c r="H25" s="34"/>
      <c r="I25" s="34"/>
      <c r="J25" s="34"/>
      <c r="K25" s="34"/>
    </row>
    <row r="26" spans="1:20" x14ac:dyDescent="0.25">
      <c r="A26" s="1"/>
      <c r="B26" t="s">
        <v>21</v>
      </c>
      <c r="G26" s="34"/>
      <c r="H26" s="34"/>
      <c r="I26" s="34"/>
      <c r="J26" s="34"/>
      <c r="K26" s="34"/>
    </row>
    <row r="27" spans="1:20" x14ac:dyDescent="0.25">
      <c r="A27" s="1"/>
      <c r="G27" s="34"/>
      <c r="H27" s="34"/>
      <c r="I27" s="34"/>
      <c r="J27" s="34"/>
      <c r="K27" s="34"/>
    </row>
    <row r="28" spans="1:20" x14ac:dyDescent="0.25">
      <c r="A28" s="1"/>
      <c r="B28" t="s">
        <v>22</v>
      </c>
      <c r="G28" s="34"/>
      <c r="H28" s="34"/>
      <c r="I28" s="34"/>
      <c r="J28" s="34"/>
      <c r="K28" s="34"/>
    </row>
    <row r="29" spans="1:20" x14ac:dyDescent="0.25">
      <c r="B29" s="1"/>
      <c r="J29" s="10" t="s">
        <v>4</v>
      </c>
      <c r="K29" s="9"/>
      <c r="L29" s="8"/>
    </row>
    <row r="30" spans="1:20" ht="47.25" customHeight="1" thickBot="1" x14ac:dyDescent="0.3">
      <c r="B30" s="44" t="s">
        <v>0</v>
      </c>
      <c r="C30" s="45" t="s">
        <v>1</v>
      </c>
      <c r="D30" s="45" t="s">
        <v>2</v>
      </c>
      <c r="E30" s="45" t="s">
        <v>18</v>
      </c>
      <c r="F30" s="45" t="s">
        <v>19</v>
      </c>
      <c r="G30" s="45" t="s">
        <v>3</v>
      </c>
      <c r="H30" s="46" t="s">
        <v>20</v>
      </c>
      <c r="J30" s="24" t="s">
        <v>3</v>
      </c>
      <c r="K30" s="4" t="s">
        <v>1</v>
      </c>
      <c r="L30" s="5" t="s">
        <v>2</v>
      </c>
    </row>
    <row r="31" spans="1:20" x14ac:dyDescent="0.25">
      <c r="B31" s="6">
        <v>1</v>
      </c>
      <c r="C31" s="14">
        <v>1</v>
      </c>
      <c r="D31" s="14">
        <v>1</v>
      </c>
      <c r="E31" s="40">
        <f>SUMXMY2(C31:D31,$C$33:$D$33)</f>
        <v>13</v>
      </c>
      <c r="F31" s="40">
        <f>SUMXMY2(C31:D31,$C$31:$D$31)</f>
        <v>0</v>
      </c>
      <c r="G31" s="12">
        <v>2</v>
      </c>
      <c r="H31" s="17">
        <f>IF(G31=1,SUMXMY2(C31:D31,$K$31:$L$31),SUMXMY2(C31:D31,$K$32:$L$32))</f>
        <v>0.3125</v>
      </c>
      <c r="J31" s="19">
        <v>1</v>
      </c>
      <c r="K31" s="16">
        <f>AVERAGEIF(Cluster,$J31,Attribute1)</f>
        <v>3.9</v>
      </c>
      <c r="L31" s="20">
        <f>AVERAGEIF(Cluster,$J31,Attribute2)</f>
        <v>5.0999999999999996</v>
      </c>
    </row>
    <row r="32" spans="1:20" x14ac:dyDescent="0.25">
      <c r="B32" s="6">
        <v>2</v>
      </c>
      <c r="C32" s="14">
        <v>1.5</v>
      </c>
      <c r="D32" s="14">
        <v>2</v>
      </c>
      <c r="E32" s="40">
        <f t="shared" ref="E32:E37" si="16">SUMXMY2(C32:D32,$C$33:$D$33)</f>
        <v>6.25</v>
      </c>
      <c r="F32" s="40">
        <f t="shared" ref="F32:F37" si="17">SUMXMY2(C32:D32,$C$31:$D$31)</f>
        <v>1.25</v>
      </c>
      <c r="G32" s="12">
        <v>2</v>
      </c>
      <c r="H32" s="17">
        <f>IF(G32=1,SUMXMY2(C32:D32,$K$31:$L$31),SUMXMY2(C32:D32,$K$32:$L$32))</f>
        <v>0.3125</v>
      </c>
      <c r="J32" s="21">
        <v>2</v>
      </c>
      <c r="K32" s="22">
        <f>AVERAGEIF(Cluster,$J32,Attribute1)</f>
        <v>1.25</v>
      </c>
      <c r="L32" s="23">
        <f>AVERAGEIF(Cluster,$J32,Attribute2)</f>
        <v>1.5</v>
      </c>
    </row>
    <row r="33" spans="2:12" x14ac:dyDescent="0.25">
      <c r="B33" s="6">
        <v>3</v>
      </c>
      <c r="C33" s="14">
        <v>3</v>
      </c>
      <c r="D33" s="14">
        <v>4</v>
      </c>
      <c r="E33" s="40">
        <f t="shared" si="16"/>
        <v>0</v>
      </c>
      <c r="F33" s="40">
        <f t="shared" si="17"/>
        <v>13</v>
      </c>
      <c r="G33" s="12">
        <v>1</v>
      </c>
      <c r="H33" s="17">
        <f>IF(G33=1,SUMXMY2(C33:D33,$K$31:$L$31),SUMXMY2(C33:D33,$K$32:$L$32))</f>
        <v>2.0199999999999991</v>
      </c>
      <c r="J33" s="11"/>
      <c r="K33" s="16"/>
      <c r="L33" s="16"/>
    </row>
    <row r="34" spans="2:12" x14ac:dyDescent="0.25">
      <c r="B34" s="6">
        <v>4</v>
      </c>
      <c r="C34" s="14">
        <v>5</v>
      </c>
      <c r="D34" s="14">
        <v>7</v>
      </c>
      <c r="E34" s="40">
        <f t="shared" si="16"/>
        <v>13</v>
      </c>
      <c r="F34" s="40">
        <f t="shared" si="17"/>
        <v>52</v>
      </c>
      <c r="G34" s="12">
        <v>1</v>
      </c>
      <c r="H34" s="17">
        <f>IF(G34=1,SUMXMY2(C34:D34,$K$31:$L$31),SUMXMY2(C34:D34,$K$32:$L$32))</f>
        <v>4.8200000000000012</v>
      </c>
      <c r="K34" s="25" t="s">
        <v>7</v>
      </c>
      <c r="L34" s="9">
        <f>COUNT(B31:B37)</f>
        <v>7</v>
      </c>
    </row>
    <row r="35" spans="2:12" x14ac:dyDescent="0.25">
      <c r="B35" s="6">
        <v>5</v>
      </c>
      <c r="C35" s="14">
        <v>3.5</v>
      </c>
      <c r="D35" s="14">
        <v>5</v>
      </c>
      <c r="E35" s="40">
        <f t="shared" si="16"/>
        <v>1.25</v>
      </c>
      <c r="F35" s="40">
        <f t="shared" si="17"/>
        <v>22.25</v>
      </c>
      <c r="G35" s="12">
        <v>1</v>
      </c>
      <c r="H35" s="17">
        <f>IF(G35=1,SUMXMY2(C35:D35,$K$31:$L$31),SUMXMY2(C35:D35,$K$32:$L$32))</f>
        <v>0.16999999999999985</v>
      </c>
      <c r="K35" s="25" t="s">
        <v>8</v>
      </c>
      <c r="L35" s="9">
        <f>COUNT(J31:J32)</f>
        <v>2</v>
      </c>
    </row>
    <row r="36" spans="2:12" x14ac:dyDescent="0.25">
      <c r="B36" s="6">
        <v>6</v>
      </c>
      <c r="C36" s="14">
        <v>4.5</v>
      </c>
      <c r="D36" s="14">
        <v>5</v>
      </c>
      <c r="E36" s="40">
        <f t="shared" si="16"/>
        <v>3.25</v>
      </c>
      <c r="F36" s="40">
        <f t="shared" si="17"/>
        <v>28.25</v>
      </c>
      <c r="G36" s="12">
        <v>1</v>
      </c>
      <c r="H36" s="17">
        <f>IF(G36=1,SUMXMY2(C36:D36,$K$31:$L$31),SUMXMY2(C36:D36,$K$32:$L$32))</f>
        <v>0.37000000000000005</v>
      </c>
      <c r="K36" s="25" t="s">
        <v>6</v>
      </c>
      <c r="L36" s="26">
        <f>SUM(Distance)</f>
        <v>8.5249999999999986</v>
      </c>
    </row>
    <row r="37" spans="2:12" x14ac:dyDescent="0.25">
      <c r="B37" s="7">
        <v>7</v>
      </c>
      <c r="C37" s="15">
        <v>3.5</v>
      </c>
      <c r="D37" s="15">
        <v>4.5</v>
      </c>
      <c r="E37" s="41">
        <f t="shared" si="16"/>
        <v>0.5</v>
      </c>
      <c r="F37" s="41">
        <f t="shared" si="17"/>
        <v>18.5</v>
      </c>
      <c r="G37" s="13">
        <v>1</v>
      </c>
      <c r="H37" s="18">
        <f>IF(G37=1,SUMXMY2(C37:D37,$K$31:$L$31),SUMXMY2(C37:D37,$K$32:$L$32))</f>
        <v>0.51999999999999957</v>
      </c>
    </row>
    <row r="38" spans="2:12" x14ac:dyDescent="0.25">
      <c r="B38" s="2"/>
      <c r="C38" s="2"/>
      <c r="D38" s="2"/>
      <c r="E38" s="2"/>
      <c r="F38" s="2"/>
      <c r="G38" s="2"/>
      <c r="H3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Example 6.8</vt:lpstr>
      <vt:lpstr>Attribute1</vt:lpstr>
      <vt:lpstr>Attribute2</vt:lpstr>
      <vt:lpstr>Cluster</vt:lpstr>
      <vt:lpstr>Distance</vt:lpstr>
      <vt:lpstr>NumberOfElements</vt:lpstr>
      <vt:lpstr>TotalDistance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2015-02-11T22:24:23Z</dcterms:created>
  <dcterms:modified xsi:type="dcterms:W3CDTF">2017-04-03T23:47:16Z</dcterms:modified>
</cp:coreProperties>
</file>